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bb8fa15efaba30/nadav/קוואליטי/מחשבונים/"/>
    </mc:Choice>
  </mc:AlternateContent>
  <xr:revisionPtr revIDLastSave="51" documentId="11_A390E7FE518926C5D0BB24FD6B6C167355BB3ECD" xr6:coauthVersionLast="47" xr6:coauthVersionMax="47" xr10:uidLastSave="{C3B3891A-6845-4BB4-A49D-FBB13679FEC7}"/>
  <bookViews>
    <workbookView xWindow="-120" yWindow="-120" windowWidth="29040" windowHeight="15720" xr2:uid="{00000000-000D-0000-FFFF-FFFF00000000}"/>
  </bookViews>
  <sheets>
    <sheet name="חישוב מקדם" sheetId="1" r:id="rId1"/>
    <sheet name="מקדמים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6" i="1" s="1"/>
  <c r="F7" i="1"/>
  <c r="F6" i="1" l="1"/>
</calcChain>
</file>

<file path=xl/sharedStrings.xml><?xml version="1.0" encoding="utf-8"?>
<sst xmlns="http://schemas.openxmlformats.org/spreadsheetml/2006/main" count="14" uniqueCount="11">
  <si>
    <t>תוחלת חיים משוערת</t>
  </si>
  <si>
    <t>גיל פרישה</t>
  </si>
  <si>
    <t>גבר</t>
  </si>
  <si>
    <t>אישה</t>
  </si>
  <si>
    <t>שנת לידה בארבע ספרות</t>
  </si>
  <si>
    <t>מין</t>
  </si>
  <si>
    <t>מקדם משוער לזוג נשוי, פער 3 שנים בין בני זוג, 60% לבן זוג</t>
  </si>
  <si>
    <t>מקדם כיום לזוג נשוי גיל פרישה 67, פער 3 שנים בין בני זוג, 60% לבן זוג</t>
  </si>
  <si>
    <t xml:space="preserve"> </t>
  </si>
  <si>
    <t>תוחלת חיים חזויה בקרן הפנסיה</t>
  </si>
  <si>
    <t>תוחלת חיים חזויה ביטוח מנהלים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</si>
</sst>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₪&quot;\ #,##0.00;[Red]&quot;₪&quot;\ \-#,##0.00"/>
    <numFmt numFmtId="43" formatCode="_ * #,##0.00_ ;_ * \-#,##0.00_ ;_ * &quot;-&quot;??_ ;_ @_ "/>
    <numFmt numFmtId="164" formatCode="_ * #,##0.00_ ;_ * \-#,##0.00_ ;_ * &quot;-&quot;????_ ;_ @_ "/>
    <numFmt numFmtId="165" formatCode="_ * #,##0.0000_ ;_ * \-#,##0.0000_ ;_ * &quot;-&quot;????_ ;_ @_ "/>
    <numFmt numFmtId="166" formatCode="0.0000%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164" fontId="4" fillId="0" borderId="1" xfId="2" applyNumberFormat="1" applyFont="1" applyBorder="1"/>
    <xf numFmtId="0" fontId="2" fillId="0" borderId="1" xfId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0" fontId="5" fillId="0" borderId="0" xfId="10"/>
    <xf numFmtId="0" fontId="2" fillId="0" borderId="0" xfId="1"/>
    <xf numFmtId="0" fontId="3" fillId="0" borderId="0" xfId="1" applyFont="1"/>
    <xf numFmtId="0" fontId="6" fillId="0" borderId="0" xfId="0" applyFont="1"/>
    <xf numFmtId="0" fontId="2" fillId="3" borderId="1" xfId="1" applyFill="1" applyBorder="1" applyAlignment="1">
      <alignment horizontal="center"/>
    </xf>
    <xf numFmtId="164" fontId="4" fillId="3" borderId="1" xfId="2" applyNumberFormat="1" applyFont="1" applyFill="1" applyBorder="1"/>
    <xf numFmtId="0" fontId="6" fillId="4" borderId="0" xfId="0" applyFont="1" applyFill="1"/>
    <xf numFmtId="0" fontId="1" fillId="4" borderId="0" xfId="0" applyFont="1" applyFill="1"/>
    <xf numFmtId="10" fontId="1" fillId="4" borderId="0" xfId="0" applyNumberFormat="1" applyFont="1" applyFill="1"/>
    <xf numFmtId="8" fontId="1" fillId="4" borderId="0" xfId="0" applyNumberFormat="1" applyFont="1" applyFill="1"/>
  </cellXfs>
  <cellStyles count="13">
    <cellStyle name="Comma 2" xfId="2" xr:uid="{00000000-0005-0000-0000-000000000000}"/>
    <cellStyle name="Comma 2 2" xfId="3" xr:uid="{00000000-0005-0000-0000-000001000000}"/>
    <cellStyle name="Comma 2 2 2" xfId="4" xr:uid="{00000000-0005-0000-0000-000002000000}"/>
    <cellStyle name="Comma 3" xfId="12" xr:uid="{00000000-0005-0000-0000-000003000000}"/>
    <cellStyle name="Normal" xfId="0" builtinId="0"/>
    <cellStyle name="Normal 2" xfId="5" xr:uid="{00000000-0005-0000-0000-000005000000}"/>
    <cellStyle name="Normal 2 2" xfId="1" xr:uid="{00000000-0005-0000-0000-000006000000}"/>
    <cellStyle name="Normal 2 2 2" xfId="6" xr:uid="{00000000-0005-0000-0000-000007000000}"/>
    <cellStyle name="Normal 3" xfId="10" xr:uid="{00000000-0005-0000-0000-000008000000}"/>
    <cellStyle name="Percent 2" xfId="7" xr:uid="{00000000-0005-0000-0000-000009000000}"/>
    <cellStyle name="Percent 2 2" xfId="8" xr:uid="{00000000-0005-0000-0000-00000A000000}"/>
    <cellStyle name="Percent 2 2 2" xfId="9" xr:uid="{00000000-0005-0000-0000-00000B000000}"/>
    <cellStyle name="Percent 3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http://www.pensuni.com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8</xdr:row>
      <xdr:rowOff>129540</xdr:rowOff>
    </xdr:from>
    <xdr:to>
      <xdr:col>6</xdr:col>
      <xdr:colOff>243840</xdr:colOff>
      <xdr:row>15</xdr:row>
      <xdr:rowOff>99060</xdr:rowOff>
    </xdr:to>
    <xdr:sp macro="" textlink="">
      <xdr:nvSpPr>
        <xdr:cNvPr id="2" name="מלב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69447200" y="2255520"/>
          <a:ext cx="3147060" cy="1196340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4</xdr:col>
      <xdr:colOff>441960</xdr:colOff>
      <xdr:row>8</xdr:row>
      <xdr:rowOff>144780</xdr:rowOff>
    </xdr:from>
    <xdr:to>
      <xdr:col>5</xdr:col>
      <xdr:colOff>335280</xdr:colOff>
      <xdr:row>13</xdr:row>
      <xdr:rowOff>91440</xdr:rowOff>
    </xdr:to>
    <xdr:pic>
      <xdr:nvPicPr>
        <xdr:cNvPr id="3" name="תמונה 2" descr="2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0224440" y="2270760"/>
          <a:ext cx="1539240" cy="8229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13</xdr:col>
      <xdr:colOff>353200</xdr:colOff>
      <xdr:row>29</xdr:row>
      <xdr:rowOff>152649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47F39551-BDE7-E0D6-0389-25E0BE9BE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6650000" y="4324350"/>
          <a:ext cx="5553850" cy="178142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10252</xdr:colOff>
      <xdr:row>43</xdr:row>
      <xdr:rowOff>171701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0C75E219-E32B-B12E-3FED-C1A60038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26992948" y="6858000"/>
          <a:ext cx="5210902" cy="180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8</xdr:col>
      <xdr:colOff>286460</xdr:colOff>
      <xdr:row>26</xdr:row>
      <xdr:rowOff>114493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E1FA8E9B-28BA-5F4A-E6C2-9561DC47C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0374340" y="3438525"/>
          <a:ext cx="5087060" cy="138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Y33"/>
  <sheetViews>
    <sheetView rightToLeft="1" tabSelected="1" workbookViewId="0">
      <selection activeCell="S7" sqref="S7"/>
    </sheetView>
  </sheetViews>
  <sheetFormatPr defaultRowHeight="14.25" x14ac:dyDescent="0.2"/>
  <cols>
    <col min="2" max="2" width="10.625" bestFit="1" customWidth="1"/>
    <col min="4" max="4" width="10.625" bestFit="1" customWidth="1"/>
    <col min="5" max="5" width="21.625" customWidth="1"/>
    <col min="6" max="6" width="11.375" customWidth="1"/>
    <col min="8" max="9" width="8.75" customWidth="1"/>
    <col min="10" max="10" width="8.75" hidden="1" customWidth="1"/>
    <col min="11" max="11" width="10.625" hidden="1" customWidth="1"/>
    <col min="12" max="12" width="8.75" hidden="1" customWidth="1"/>
    <col min="13" max="25" width="8.75" customWidth="1"/>
    <col min="26" max="26" width="9" customWidth="1"/>
  </cols>
  <sheetData>
    <row r="1" spans="5:11" x14ac:dyDescent="0.2">
      <c r="I1" s="11"/>
      <c r="J1" s="11"/>
      <c r="K1" s="11"/>
    </row>
    <row r="2" spans="5:11" x14ac:dyDescent="0.2">
      <c r="E2" s="3" t="s">
        <v>5</v>
      </c>
      <c r="F2" s="6" t="s">
        <v>2</v>
      </c>
      <c r="I2" s="11"/>
      <c r="J2" s="14"/>
      <c r="K2" s="15"/>
    </row>
    <row r="3" spans="5:11" x14ac:dyDescent="0.2">
      <c r="E3" s="3" t="s">
        <v>4</v>
      </c>
      <c r="F3" s="6">
        <v>1988</v>
      </c>
      <c r="I3" s="11"/>
      <c r="J3" s="11"/>
      <c r="K3" s="15">
        <v>1000000</v>
      </c>
    </row>
    <row r="4" spans="5:11" x14ac:dyDescent="0.2">
      <c r="E4" s="3" t="s">
        <v>1</v>
      </c>
      <c r="F4" s="3">
        <v>67</v>
      </c>
      <c r="I4" s="11"/>
      <c r="J4" s="11"/>
      <c r="K4" s="16">
        <v>3.8600000000000002E-2</v>
      </c>
    </row>
    <row r="5" spans="5:11" x14ac:dyDescent="0.2">
      <c r="E5" s="3" t="s">
        <v>0</v>
      </c>
      <c r="F5" s="6">
        <v>87.7</v>
      </c>
      <c r="I5" s="11"/>
      <c r="J5" s="11"/>
      <c r="K5" s="15">
        <f>IF(F2=K9,SUM(F5-F4)+0.6*7,SUM(F5-F4)+3.3)</f>
        <v>24.900000000000002</v>
      </c>
    </row>
    <row r="6" spans="5:11" ht="40.9" customHeight="1" x14ac:dyDescent="0.2">
      <c r="E6" s="5" t="s">
        <v>6</v>
      </c>
      <c r="F6" s="7">
        <f>ABS(K3/K6)</f>
        <v>191.79884718937106</v>
      </c>
      <c r="I6" s="11"/>
      <c r="J6" s="11"/>
      <c r="K6" s="17">
        <f>PMT(K4/12,K5*12,K3)</f>
        <v>-5213.7956752819164</v>
      </c>
    </row>
    <row r="7" spans="5:11" ht="43.9" customHeight="1" x14ac:dyDescent="0.2">
      <c r="E7" s="5" t="s">
        <v>7</v>
      </c>
      <c r="F7" s="7">
        <f>VLOOKUP(F3,מקדמים!B3:D15,IF(F2=K9,2,3))</f>
        <v>194.45</v>
      </c>
      <c r="K7" s="15"/>
    </row>
    <row r="8" spans="5:11" x14ac:dyDescent="0.2">
      <c r="K8" s="15"/>
    </row>
    <row r="9" spans="5:11" x14ac:dyDescent="0.2">
      <c r="K9" s="15" t="s">
        <v>2</v>
      </c>
    </row>
    <row r="10" spans="5:11" x14ac:dyDescent="0.2">
      <c r="K10" s="4" t="s">
        <v>3</v>
      </c>
    </row>
    <row r="11" spans="5:11" x14ac:dyDescent="0.2">
      <c r="K11" s="4"/>
    </row>
    <row r="12" spans="5:11" x14ac:dyDescent="0.2">
      <c r="K12" s="4"/>
    </row>
    <row r="19" spans="5:5" x14ac:dyDescent="0.2">
      <c r="E19" t="s">
        <v>9</v>
      </c>
    </row>
    <row r="20" spans="5:5" x14ac:dyDescent="0.2">
      <c r="E20" t="s">
        <v>8</v>
      </c>
    </row>
    <row r="33" spans="5:5" x14ac:dyDescent="0.2">
      <c r="E33" t="s">
        <v>10</v>
      </c>
    </row>
  </sheetData>
  <dataValidations count="1">
    <dataValidation type="list" allowBlank="1" showInputMessage="1" showErrorMessage="1" sqref="F2" xr:uid="{00000000-0002-0000-0000-000000000000}">
      <formula1>$K$9:$K$10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rightToLeft="1" workbookViewId="0">
      <selection activeCell="D31" sqref="D31"/>
    </sheetView>
  </sheetViews>
  <sheetFormatPr defaultRowHeight="14.25" x14ac:dyDescent="0.2"/>
  <sheetData>
    <row r="2" spans="2:4" x14ac:dyDescent="0.2">
      <c r="B2" s="3"/>
      <c r="C2" s="3" t="s">
        <v>2</v>
      </c>
      <c r="D2" s="3" t="s">
        <v>3</v>
      </c>
    </row>
    <row r="3" spans="2:4" x14ac:dyDescent="0.2">
      <c r="B3" s="12">
        <v>1940</v>
      </c>
      <c r="C3" s="13">
        <v>183.55195505835894</v>
      </c>
      <c r="D3" s="13">
        <v>180.65266728916791</v>
      </c>
    </row>
    <row r="4" spans="2:4" x14ac:dyDescent="0.2">
      <c r="B4" s="12">
        <v>1945</v>
      </c>
      <c r="C4" s="13">
        <v>186.50935468587812</v>
      </c>
      <c r="D4" s="13">
        <v>183.48730613741188</v>
      </c>
    </row>
    <row r="5" spans="2:4" x14ac:dyDescent="0.2">
      <c r="B5" s="12">
        <v>1950</v>
      </c>
      <c r="C5" s="13">
        <v>187.81132751831348</v>
      </c>
      <c r="D5" s="13">
        <v>185.7808718432625</v>
      </c>
    </row>
    <row r="6" spans="2:4" x14ac:dyDescent="0.2">
      <c r="B6" s="2">
        <v>1955</v>
      </c>
      <c r="C6" s="1">
        <v>186.18</v>
      </c>
      <c r="D6" s="1">
        <v>184.78</v>
      </c>
    </row>
    <row r="7" spans="2:4" x14ac:dyDescent="0.2">
      <c r="B7" s="2">
        <v>1960</v>
      </c>
      <c r="C7" s="1">
        <v>187.96</v>
      </c>
      <c r="D7" s="1">
        <v>186.51</v>
      </c>
    </row>
    <row r="8" spans="2:4" x14ac:dyDescent="0.2">
      <c r="B8" s="2">
        <v>1965</v>
      </c>
      <c r="C8" s="1">
        <v>189.52</v>
      </c>
      <c r="D8" s="1">
        <v>188.03</v>
      </c>
    </row>
    <row r="9" spans="2:4" x14ac:dyDescent="0.2">
      <c r="B9" s="2">
        <v>1970</v>
      </c>
      <c r="C9" s="1">
        <v>190.89</v>
      </c>
      <c r="D9" s="1">
        <v>189.39</v>
      </c>
    </row>
    <row r="10" spans="2:4" x14ac:dyDescent="0.2">
      <c r="B10" s="2">
        <v>1975</v>
      </c>
      <c r="C10" s="1">
        <v>192.14</v>
      </c>
      <c r="D10" s="1">
        <v>190.64</v>
      </c>
    </row>
    <row r="11" spans="2:4" x14ac:dyDescent="0.2">
      <c r="B11" s="2">
        <v>1980</v>
      </c>
      <c r="C11" s="1">
        <v>193.33</v>
      </c>
      <c r="D11" s="1">
        <v>191.81</v>
      </c>
    </row>
    <row r="12" spans="2:4" x14ac:dyDescent="0.2">
      <c r="B12" s="2">
        <v>1985</v>
      </c>
      <c r="C12" s="1">
        <v>194.45</v>
      </c>
      <c r="D12" s="1">
        <v>192.91</v>
      </c>
    </row>
    <row r="13" spans="2:4" x14ac:dyDescent="0.2">
      <c r="B13" s="2">
        <v>1990</v>
      </c>
      <c r="C13" s="1">
        <v>195.51</v>
      </c>
      <c r="D13" s="1">
        <v>193.94</v>
      </c>
    </row>
    <row r="14" spans="2:4" x14ac:dyDescent="0.2">
      <c r="B14" s="2">
        <v>1995</v>
      </c>
      <c r="C14" s="1">
        <v>196.51</v>
      </c>
      <c r="D14" s="1">
        <v>194.9</v>
      </c>
    </row>
    <row r="15" spans="2:4" x14ac:dyDescent="0.2">
      <c r="B15" s="2">
        <v>2000</v>
      </c>
      <c r="C15" s="1">
        <v>197.46</v>
      </c>
      <c r="D15" s="1">
        <v>195.81</v>
      </c>
    </row>
    <row r="16" spans="2:4" x14ac:dyDescent="0.2">
      <c r="B16" s="2">
        <v>2005</v>
      </c>
      <c r="C16" s="1">
        <v>198.38</v>
      </c>
      <c r="D16" s="1">
        <v>196.66</v>
      </c>
    </row>
    <row r="17" spans="2:7" x14ac:dyDescent="0.2">
      <c r="B17" s="3"/>
      <c r="C17" s="3"/>
      <c r="D17" s="3"/>
    </row>
    <row r="18" spans="2:7" x14ac:dyDescent="0.2">
      <c r="B18" s="9"/>
      <c r="C18" s="8"/>
      <c r="D18" s="8"/>
      <c r="E18" s="10"/>
      <c r="F18" s="10"/>
      <c r="G18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חישוב מקדם</vt:lpstr>
      <vt:lpstr>מקדמים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nadav tesler</cp:lastModifiedBy>
  <dcterms:created xsi:type="dcterms:W3CDTF">2015-02-19T18:34:18Z</dcterms:created>
  <dcterms:modified xsi:type="dcterms:W3CDTF">2024-02-10T08:39:58Z</dcterms:modified>
</cp:coreProperties>
</file>