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nadav\אתר חדש\חומרים מקצועים\"/>
    </mc:Choice>
  </mc:AlternateContent>
  <bookViews>
    <workbookView xWindow="0" yWindow="0" windowWidth="17490" windowHeight="7995" activeTab="2"/>
  </bookViews>
  <sheets>
    <sheet name="תעריף 2018" sheetId="1" r:id="rId1"/>
    <sheet name="תעריף נכות" sheetId="2" r:id="rId2"/>
    <sheet name="מחשבון" sheetId="3" r:id="rId3"/>
  </sheets>
  <definedNames>
    <definedName name="_xlnm._FilterDatabase" localSheetId="0" hidden="1">'תעריף 2018'!$B$2:$K$2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F16" i="3"/>
  <c r="H16" i="3" l="1"/>
  <c r="G17" i="3"/>
  <c r="G18" i="3" s="1"/>
  <c r="F17" i="3"/>
  <c r="F18" i="3" s="1"/>
  <c r="H17" i="3" l="1"/>
  <c r="H18" i="3" s="1"/>
  <c r="C13" i="1" l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<sst xmlns="http://schemas.openxmlformats.org/spreadsheetml/2006/main" count="29" uniqueCount="23">
  <si>
    <t>גיל</t>
  </si>
  <si>
    <t>כיסוי מוות עבור גבר בהנחה שיש בת זוג בהפרש גיל סטטיסטי</t>
  </si>
  <si>
    <t>כיסוי מוות עבור אישה בהנחה שיש בן זוג בהפרש גיל סטטיסטי</t>
  </si>
  <si>
    <t>עלות מוות חודשית עבור גבר לסכום בסיכון של 000,100 ₪</t>
  </si>
  <si>
    <t>עלות מוות חודשית עבור אישה לסכום בסיכון של 000,100 ₪</t>
  </si>
  <si>
    <t>גבר 2018</t>
  </si>
  <si>
    <t>אישה 2018</t>
  </si>
  <si>
    <t>מין</t>
  </si>
  <si>
    <t>שכר</t>
  </si>
  <si>
    <t>אחוזי הפקדה</t>
  </si>
  <si>
    <t>עלות ביטוח למקרה מוות</t>
  </si>
  <si>
    <t>עלות ביטוח לאבדן כושר עבודה</t>
  </si>
  <si>
    <t>תעריפי 2018</t>
  </si>
  <si>
    <t>שינוי</t>
  </si>
  <si>
    <t>גובה החיסכון בקרן</t>
  </si>
  <si>
    <t>גבר</t>
  </si>
  <si>
    <t>אישה</t>
  </si>
  <si>
    <t>תעריפי 2017</t>
  </si>
  <si>
    <t>אחוז כיסוי לאבדן כושר עבודה</t>
  </si>
  <si>
    <t>אחוז כיסוי למקרה מוות</t>
  </si>
  <si>
    <t>גבר 2017</t>
  </si>
  <si>
    <t>אישה 2017</t>
  </si>
  <si>
    <t>סה"כ עלות חודשית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</si>
</sst>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₪&quot;\ #,##0.00"/>
    <numFmt numFmtId="165" formatCode="&quot;₪&quot;\ #,##0"/>
  </numFmts>
  <fonts count="1" x14ac:knownFonts="1">
    <font>
      <sz val="11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2" xfId="0" applyFill="1" applyBorder="1"/>
    <xf numFmtId="164" fontId="0" fillId="0" borderId="1" xfId="0" applyNumberFormat="1" applyBorder="1"/>
    <xf numFmtId="165" fontId="0" fillId="2" borderId="1" xfId="0" applyNumberFormat="1" applyFill="1" applyBorder="1"/>
    <xf numFmtId="10" fontId="0" fillId="2" borderId="1" xfId="0" applyNumberFormat="1" applyFill="1" applyBorder="1"/>
    <xf numFmtId="9" fontId="0" fillId="2" borderId="1" xfId="0" applyNumberFormat="1" applyFill="1" applyBorder="1"/>
    <xf numFmtId="0" fontId="0" fillId="3" borderId="0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/>
              <a:t>השינוי בעלות הכיסויים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מחשבון!$F$15</c:f>
              <c:strCache>
                <c:ptCount val="1"/>
                <c:pt idx="0">
                  <c:v>תעריפי 2018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מחשבון!$E$16:$E$18</c:f>
              <c:strCache>
                <c:ptCount val="3"/>
                <c:pt idx="0">
                  <c:v>עלות ביטוח למקרה מוות</c:v>
                </c:pt>
                <c:pt idx="1">
                  <c:v>עלות ביטוח לאבדן כושר עבודה</c:v>
                </c:pt>
                <c:pt idx="2">
                  <c:v>סה"כ עלות חודשית</c:v>
                </c:pt>
              </c:strCache>
            </c:strRef>
          </c:cat>
          <c:val>
            <c:numRef>
              <c:f>מחשבון!$F$16:$F$18</c:f>
              <c:numCache>
                <c:formatCode>"₪"\ #,##0.00</c:formatCode>
                <c:ptCount val="3"/>
                <c:pt idx="0">
                  <c:v>26.290197000000003</c:v>
                </c:pt>
                <c:pt idx="1">
                  <c:v>32.890840000000004</c:v>
                </c:pt>
                <c:pt idx="2">
                  <c:v>59.181037000000003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3-4B15-9C9C-3DED64BF3E80}"/>
            </c:ext>
          </c:extLst>
        </c:ser>
        <c:ser>
          <c:idx val="1"/>
          <c:order val="1"/>
          <c:tx>
            <c:strRef>
              <c:f>מחשבון!$G$15</c:f>
              <c:strCache>
                <c:ptCount val="1"/>
                <c:pt idx="0">
                  <c:v>תעריפי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מחשבון!$E$16:$E$18</c:f>
              <c:strCache>
                <c:ptCount val="3"/>
                <c:pt idx="0">
                  <c:v>עלות ביטוח למקרה מוות</c:v>
                </c:pt>
                <c:pt idx="1">
                  <c:v>עלות ביטוח לאבדן כושר עבודה</c:v>
                </c:pt>
                <c:pt idx="2">
                  <c:v>סה"כ עלות חודשית</c:v>
                </c:pt>
              </c:strCache>
            </c:strRef>
          </c:cat>
          <c:val>
            <c:numRef>
              <c:f>מחשבון!$G$16:$G$18</c:f>
              <c:numCache>
                <c:formatCode>"₪"\ #,##0.00</c:formatCode>
                <c:ptCount val="3"/>
                <c:pt idx="0">
                  <c:v>44.571217079999997</c:v>
                </c:pt>
                <c:pt idx="1">
                  <c:v>12.222735050000001</c:v>
                </c:pt>
                <c:pt idx="2">
                  <c:v>56.793952129999994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03-4B15-9C9C-3DED64BF3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8766544"/>
        <c:axId val="638764248"/>
      </c:barChart>
      <c:catAx>
        <c:axId val="63876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38764248"/>
        <c:crosses val="autoZero"/>
        <c:auto val="1"/>
        <c:lblAlgn val="ctr"/>
        <c:lblOffset val="100"/>
        <c:noMultiLvlLbl val="0"/>
      </c:catAx>
      <c:valAx>
        <c:axId val="638764248"/>
        <c:scaling>
          <c:orientation val="minMax"/>
        </c:scaling>
        <c:delete val="1"/>
        <c:axPos val="l"/>
        <c:numFmt formatCode="&quot;₪&quot;\ #,##0.00" sourceLinked="1"/>
        <c:majorTickMark val="none"/>
        <c:minorTickMark val="none"/>
        <c:tickLblPos val="nextTo"/>
        <c:crossAx val="63876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34492563429572"/>
          <c:y val="0.88483741615631384"/>
          <c:w val="0.3793101487314085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gif"/><Relationship Id="rId1" Type="http://schemas.openxmlformats.org/officeDocument/2006/relationships/hyperlink" Target="http://www.pensuni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38</xdr:row>
      <xdr:rowOff>152400</xdr:rowOff>
    </xdr:from>
    <xdr:to>
      <xdr:col>6</xdr:col>
      <xdr:colOff>767715</xdr:colOff>
      <xdr:row>45</xdr:row>
      <xdr:rowOff>121920</xdr:rowOff>
    </xdr:to>
    <xdr:sp macro="" textlink="">
      <xdr:nvSpPr>
        <xdr:cNvPr id="2" name="מלב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D32BE6-4488-4966-89BF-63201E4E44CA}"/>
            </a:ext>
          </a:extLst>
        </xdr:cNvPr>
        <xdr:cNvSpPr/>
      </xdr:nvSpPr>
      <xdr:spPr>
        <a:xfrm>
          <a:off x="11229350160" y="7934325"/>
          <a:ext cx="2844165" cy="1236345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1" anchor="ctr"/>
        <a:lstStyle/>
        <a:p>
          <a:pPr algn="r" rtl="1"/>
          <a:endParaRPr lang="he-IL" sz="1100"/>
        </a:p>
      </xdr:txBody>
    </xdr:sp>
    <xdr:clientData/>
  </xdr:twoCellAnchor>
  <xdr:twoCellAnchor editAs="oneCell">
    <xdr:from>
      <xdr:col>4</xdr:col>
      <xdr:colOff>1139190</xdr:colOff>
      <xdr:row>40</xdr:row>
      <xdr:rowOff>142875</xdr:rowOff>
    </xdr:from>
    <xdr:to>
      <xdr:col>6</xdr:col>
      <xdr:colOff>89535</xdr:colOff>
      <xdr:row>45</xdr:row>
      <xdr:rowOff>89535</xdr:rowOff>
    </xdr:to>
    <xdr:pic>
      <xdr:nvPicPr>
        <xdr:cNvPr id="3" name="תמונה 2" descr="2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C57F2F-985C-45DD-9755-48DE29CAE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30028340" y="8286750"/>
          <a:ext cx="1541145" cy="851535"/>
        </a:xfrm>
        <a:prstGeom prst="rect">
          <a:avLst/>
        </a:prstGeom>
      </xdr:spPr>
    </xdr:pic>
    <xdr:clientData/>
  </xdr:twoCellAnchor>
  <xdr:twoCellAnchor>
    <xdr:from>
      <xdr:col>3</xdr:col>
      <xdr:colOff>295275</xdr:colOff>
      <xdr:row>1</xdr:row>
      <xdr:rowOff>76200</xdr:rowOff>
    </xdr:from>
    <xdr:to>
      <xdr:col>8</xdr:col>
      <xdr:colOff>133350</xdr:colOff>
      <xdr:row>4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B865983-BF9E-4247-A544-DE61054851D2}"/>
            </a:ext>
          </a:extLst>
        </xdr:cNvPr>
        <xdr:cNvSpPr txBox="1"/>
      </xdr:nvSpPr>
      <xdr:spPr>
        <a:xfrm>
          <a:off x="11228470050" y="257175"/>
          <a:ext cx="46291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400" b="1"/>
            <a:t>מחשבון</a:t>
          </a:r>
          <a:r>
            <a:rPr lang="he-IL" sz="1400" b="1" baseline="0"/>
            <a:t> לחישוב השינוי בעלות הכיסוי הביטוחי בקרן הפנסיה</a:t>
          </a:r>
          <a:endParaRPr lang="he-IL" sz="1400" b="1"/>
        </a:p>
      </xdr:txBody>
    </xdr:sp>
    <xdr:clientData/>
  </xdr:twoCellAnchor>
  <xdr:twoCellAnchor>
    <xdr:from>
      <xdr:col>9</xdr:col>
      <xdr:colOff>57150</xdr:colOff>
      <xdr:row>6</xdr:row>
      <xdr:rowOff>76200</xdr:rowOff>
    </xdr:from>
    <xdr:to>
      <xdr:col>13</xdr:col>
      <xdr:colOff>485775</xdr:colOff>
      <xdr:row>19</xdr:row>
      <xdr:rowOff>142875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72D26B3-B05C-4228-81F2-E630C250FDB7}"/>
            </a:ext>
          </a:extLst>
        </xdr:cNvPr>
        <xdr:cNvSpPr txBox="1"/>
      </xdr:nvSpPr>
      <xdr:spPr>
        <a:xfrm>
          <a:off x="11224688625" y="1162050"/>
          <a:ext cx="317182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המחשבון</a:t>
          </a:r>
          <a:r>
            <a:rPr lang="he-IL" sz="1100" baseline="0"/>
            <a:t> מתבסס על נתוני תקנון קרן הפנסיה הראל.</a:t>
          </a:r>
        </a:p>
        <a:p>
          <a:pPr algn="r" rtl="1"/>
          <a:r>
            <a:rPr lang="he-IL" sz="1100" baseline="0"/>
            <a:t>עלות כיסוי לאבדן כושר עבודה לא לוקחת בחשבון עלות לשארי נכה.</a:t>
          </a:r>
        </a:p>
        <a:p>
          <a:pPr algn="r" rtl="1"/>
          <a:r>
            <a:rPr lang="he-IL" sz="1100" baseline="0"/>
            <a:t>עלות ביטוח למקרה מוות לא לוקחת בחשבון גיל אמיתי רק גיל מקורב.</a:t>
          </a:r>
          <a:endParaRPr lang="he-IL" sz="1100"/>
        </a:p>
      </xdr:txBody>
    </xdr:sp>
    <xdr:clientData/>
  </xdr:twoCellAnchor>
  <xdr:twoCellAnchor>
    <xdr:from>
      <xdr:col>3</xdr:col>
      <xdr:colOff>576263</xdr:colOff>
      <xdr:row>19</xdr:row>
      <xdr:rowOff>123825</xdr:rowOff>
    </xdr:from>
    <xdr:to>
      <xdr:col>8</xdr:col>
      <xdr:colOff>357188</xdr:colOff>
      <xdr:row>34</xdr:row>
      <xdr:rowOff>152400</xdr:rowOff>
    </xdr:to>
    <xdr:graphicFrame macro="">
      <xdr:nvGraphicFramePr>
        <xdr:cNvPr id="6" name="תרשים 5">
          <a:extLst>
            <a:ext uri="{FF2B5EF4-FFF2-40B4-BE49-F238E27FC236}">
              <a16:creationId xmlns:a16="http://schemas.microsoft.com/office/drawing/2014/main" id="{C815B9DC-2B5C-45A9-9F5A-5AD4197E45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rightToLeft="1" workbookViewId="0">
      <selection activeCell="B18" sqref="B18"/>
    </sheetView>
  </sheetViews>
  <sheetFormatPr defaultRowHeight="14.25" x14ac:dyDescent="0.2"/>
  <cols>
    <col min="4" max="4" width="19.125" customWidth="1"/>
    <col min="5" max="7" width="9" customWidth="1"/>
  </cols>
  <sheetData>
    <row r="1" spans="2:11" x14ac:dyDescent="0.2">
      <c r="D1" s="1">
        <v>2018</v>
      </c>
      <c r="E1" s="1"/>
      <c r="F1" s="1"/>
      <c r="G1" s="1"/>
      <c r="H1" s="1">
        <v>2017</v>
      </c>
      <c r="I1" s="1"/>
      <c r="J1" s="1"/>
      <c r="K1" s="1"/>
    </row>
    <row r="2" spans="2:11" ht="114" x14ac:dyDescent="0.2">
      <c r="B2" s="2">
        <v>2018</v>
      </c>
      <c r="C2" s="2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</v>
      </c>
      <c r="I2" s="4" t="s">
        <v>2</v>
      </c>
      <c r="J2" s="4" t="s">
        <v>3</v>
      </c>
      <c r="K2" s="4" t="s">
        <v>4</v>
      </c>
    </row>
    <row r="3" spans="2:11" x14ac:dyDescent="0.2">
      <c r="B3" s="2">
        <v>2005</v>
      </c>
      <c r="C3" s="2">
        <f t="shared" ref="C3:C13" si="0">$B$2-B3</f>
        <v>13</v>
      </c>
      <c r="D3" s="2">
        <v>181.05</v>
      </c>
      <c r="E3" s="2">
        <v>176.36</v>
      </c>
      <c r="F3" s="2">
        <v>0.99399999999999999</v>
      </c>
      <c r="G3" s="2">
        <v>0.3039</v>
      </c>
      <c r="H3" s="5">
        <v>182.60380000000001</v>
      </c>
      <c r="I3" s="5">
        <v>258.46879999999999</v>
      </c>
      <c r="J3" s="5">
        <v>2.2770999999999999</v>
      </c>
      <c r="K3" s="5">
        <v>0.82469999999999999</v>
      </c>
    </row>
    <row r="4" spans="2:11" x14ac:dyDescent="0.2">
      <c r="B4" s="2">
        <v>2000</v>
      </c>
      <c r="C4" s="2">
        <f t="shared" si="0"/>
        <v>18</v>
      </c>
      <c r="D4" s="2">
        <v>181.14</v>
      </c>
      <c r="E4" s="2">
        <v>176.74</v>
      </c>
      <c r="F4" s="2">
        <v>1.0799000000000001</v>
      </c>
      <c r="G4" s="2">
        <v>0.33979999999999999</v>
      </c>
      <c r="H4" s="5">
        <v>182.60380000000001</v>
      </c>
      <c r="I4" s="5">
        <v>258.46879999999999</v>
      </c>
      <c r="J4" s="5">
        <v>2.2770999999999999</v>
      </c>
      <c r="K4" s="5">
        <v>0.82469999999999999</v>
      </c>
    </row>
    <row r="5" spans="2:11" x14ac:dyDescent="0.2">
      <c r="B5" s="2">
        <v>1995</v>
      </c>
      <c r="C5" s="2">
        <f t="shared" si="0"/>
        <v>23</v>
      </c>
      <c r="D5" s="2">
        <v>185.9</v>
      </c>
      <c r="E5" s="2">
        <v>188.28</v>
      </c>
      <c r="F5" s="2">
        <v>1.4533</v>
      </c>
      <c r="G5" s="2">
        <v>0.48</v>
      </c>
      <c r="H5" s="5">
        <v>183.292</v>
      </c>
      <c r="I5" s="5">
        <v>256.50009999999997</v>
      </c>
      <c r="J5" s="5">
        <v>2.4998999999999998</v>
      </c>
      <c r="K5" s="5">
        <v>0.75090000000000001</v>
      </c>
    </row>
    <row r="6" spans="2:11" x14ac:dyDescent="0.2">
      <c r="B6" s="2">
        <v>1990</v>
      </c>
      <c r="C6" s="2">
        <f t="shared" si="0"/>
        <v>28</v>
      </c>
      <c r="D6" s="2">
        <v>199.07</v>
      </c>
      <c r="E6" s="2">
        <v>202.18</v>
      </c>
      <c r="F6" s="2">
        <v>1.5132000000000001</v>
      </c>
      <c r="G6" s="2">
        <v>0.62770000000000004</v>
      </c>
      <c r="H6" s="5">
        <v>198.3141</v>
      </c>
      <c r="I6" s="5">
        <v>258.67149999999998</v>
      </c>
      <c r="J6" s="5">
        <v>2.4056999999999999</v>
      </c>
      <c r="K6" s="5">
        <v>0.85550000000000004</v>
      </c>
    </row>
    <row r="7" spans="2:11" x14ac:dyDescent="0.2">
      <c r="B7" s="2">
        <v>1985</v>
      </c>
      <c r="C7" s="2">
        <f t="shared" si="0"/>
        <v>33</v>
      </c>
      <c r="D7" s="2">
        <v>214.15</v>
      </c>
      <c r="E7" s="2">
        <v>210.25</v>
      </c>
      <c r="F7" s="2">
        <v>1.7446999999999999</v>
      </c>
      <c r="G7" s="2">
        <v>0.77539999999999998</v>
      </c>
      <c r="H7" s="5">
        <v>233.42060000000001</v>
      </c>
      <c r="I7" s="5">
        <v>264.62400000000002</v>
      </c>
      <c r="J7" s="5">
        <v>2.5798999999999999</v>
      </c>
      <c r="K7" s="5">
        <v>1.2226999999999999</v>
      </c>
    </row>
    <row r="8" spans="2:11" x14ac:dyDescent="0.2">
      <c r="B8" s="2">
        <v>1980</v>
      </c>
      <c r="C8" s="2">
        <f t="shared" si="0"/>
        <v>38</v>
      </c>
      <c r="D8" s="2">
        <v>217.65</v>
      </c>
      <c r="E8" s="2">
        <v>205.19</v>
      </c>
      <c r="F8" s="2">
        <v>2.3553000000000002</v>
      </c>
      <c r="G8" s="2">
        <v>1.1072</v>
      </c>
      <c r="H8" s="5">
        <v>219.9787</v>
      </c>
      <c r="I8" s="5">
        <v>247.42140000000001</v>
      </c>
      <c r="J8" s="5">
        <v>3.3073999999999999</v>
      </c>
      <c r="K8" s="5">
        <v>1.7846</v>
      </c>
    </row>
    <row r="9" spans="2:11" x14ac:dyDescent="0.2">
      <c r="B9" s="2">
        <v>1975</v>
      </c>
      <c r="C9" s="2">
        <f t="shared" si="0"/>
        <v>43</v>
      </c>
      <c r="D9" s="2">
        <v>208.55</v>
      </c>
      <c r="E9" s="2">
        <v>189.01499999999999</v>
      </c>
      <c r="F9" s="2">
        <v>3.6991999999999998</v>
      </c>
      <c r="G9" s="2">
        <v>1.8027</v>
      </c>
      <c r="H9" s="5">
        <v>200.53290000000001</v>
      </c>
      <c r="I9" s="5">
        <v>243.92660000000001</v>
      </c>
      <c r="J9" s="5">
        <v>4.9623999999999997</v>
      </c>
      <c r="K9" s="5">
        <v>2.7446999999999999</v>
      </c>
    </row>
    <row r="10" spans="2:11" x14ac:dyDescent="0.2">
      <c r="B10" s="2">
        <v>1970</v>
      </c>
      <c r="C10" s="2">
        <f t="shared" si="0"/>
        <v>48</v>
      </c>
      <c r="D10" s="2">
        <v>191.59</v>
      </c>
      <c r="E10" s="2">
        <v>164.45</v>
      </c>
      <c r="F10" s="2">
        <v>6.2461000000000002</v>
      </c>
      <c r="G10" s="2">
        <v>3.0158</v>
      </c>
      <c r="H10" s="5">
        <v>179.92850000000001</v>
      </c>
      <c r="I10" s="5">
        <v>2287386</v>
      </c>
      <c r="J10" s="5">
        <v>7.6698000000000004</v>
      </c>
      <c r="K10" s="5">
        <v>4.0163000000000002</v>
      </c>
    </row>
    <row r="11" spans="2:11" x14ac:dyDescent="0.2">
      <c r="B11" s="2">
        <v>1965</v>
      </c>
      <c r="C11" s="2">
        <f t="shared" si="0"/>
        <v>53</v>
      </c>
      <c r="D11" s="2">
        <v>169.17</v>
      </c>
      <c r="E11" s="2">
        <v>139.9</v>
      </c>
      <c r="F11" s="2">
        <v>11.303900000000001</v>
      </c>
      <c r="G11" s="2">
        <v>4.9157000000000002</v>
      </c>
      <c r="H11" s="5">
        <v>159.92439999999999</v>
      </c>
      <c r="I11" s="5">
        <v>212.3879</v>
      </c>
      <c r="J11" s="5">
        <v>12.1371</v>
      </c>
      <c r="K11" s="5">
        <v>6.4462000000000002</v>
      </c>
    </row>
    <row r="12" spans="2:11" x14ac:dyDescent="0.2">
      <c r="B12" s="2">
        <v>1960</v>
      </c>
      <c r="C12" s="2">
        <f t="shared" si="0"/>
        <v>58</v>
      </c>
      <c r="D12" s="2">
        <v>147.31</v>
      </c>
      <c r="E12" s="2">
        <v>117.9</v>
      </c>
      <c r="F12" s="2">
        <v>16.6417</v>
      </c>
      <c r="G12" s="2">
        <v>7.6913</v>
      </c>
      <c r="H12" s="5">
        <v>141.0823</v>
      </c>
      <c r="I12" s="5">
        <v>195.05250000000001</v>
      </c>
      <c r="J12" s="5">
        <v>19.236599999999999</v>
      </c>
      <c r="K12" s="5">
        <v>10.6859</v>
      </c>
    </row>
    <row r="13" spans="2:11" x14ac:dyDescent="0.2">
      <c r="B13" s="2">
        <v>1955</v>
      </c>
      <c r="C13" s="2">
        <f t="shared" si="0"/>
        <v>63</v>
      </c>
      <c r="D13" s="2">
        <v>130.91</v>
      </c>
      <c r="E13" s="2">
        <v>112.11</v>
      </c>
      <c r="F13" s="2">
        <v>25.637599999999999</v>
      </c>
      <c r="G13" s="2">
        <v>11.5092</v>
      </c>
      <c r="H13" s="5">
        <v>126.4534</v>
      </c>
      <c r="I13" s="5">
        <v>178.20930000000001</v>
      </c>
      <c r="J13" s="5">
        <v>28.965800000000002</v>
      </c>
      <c r="K13" s="5">
        <v>17.892600000000002</v>
      </c>
    </row>
    <row r="14" spans="2:11" x14ac:dyDescent="0.2">
      <c r="B14" s="2">
        <v>1950</v>
      </c>
      <c r="C14" s="2">
        <v>66</v>
      </c>
      <c r="D14" s="2">
        <v>121.33</v>
      </c>
      <c r="E14" s="2">
        <v>100.62</v>
      </c>
      <c r="F14" s="2">
        <v>33.685200000000002</v>
      </c>
      <c r="G14" s="2">
        <v>15.478999999999999</v>
      </c>
      <c r="H14" s="5">
        <v>118.6459</v>
      </c>
      <c r="I14" s="5">
        <v>167.51949999999999</v>
      </c>
      <c r="J14" s="5">
        <v>38.966000000000001</v>
      </c>
      <c r="K14" s="5">
        <v>25.619800000000001</v>
      </c>
    </row>
    <row r="15" spans="2:11" x14ac:dyDescent="0.2">
      <c r="C15">
        <v>1</v>
      </c>
      <c r="D15" s="6">
        <v>2</v>
      </c>
      <c r="E15" s="6">
        <v>3</v>
      </c>
      <c r="F15">
        <v>4</v>
      </c>
      <c r="G15" s="6">
        <v>5</v>
      </c>
      <c r="H15" s="6">
        <v>6</v>
      </c>
      <c r="I15">
        <v>7</v>
      </c>
      <c r="J15" s="6">
        <v>8</v>
      </c>
      <c r="K15" s="6">
        <v>9</v>
      </c>
    </row>
  </sheetData>
  <autoFilter ref="B2:K2"/>
  <mergeCells count="2">
    <mergeCell ref="D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54"/>
  <sheetViews>
    <sheetView rightToLeft="1" topLeftCell="B30" workbookViewId="0">
      <selection activeCell="E61" sqref="E61"/>
    </sheetView>
  </sheetViews>
  <sheetFormatPr defaultRowHeight="14.25" x14ac:dyDescent="0.2"/>
  <sheetData>
    <row r="4" spans="2:6" x14ac:dyDescent="0.2">
      <c r="C4" t="s">
        <v>5</v>
      </c>
      <c r="D4" t="s">
        <v>20</v>
      </c>
      <c r="E4" t="s">
        <v>6</v>
      </c>
      <c r="F4" t="s">
        <v>21</v>
      </c>
    </row>
    <row r="5" spans="2:6" x14ac:dyDescent="0.2">
      <c r="B5">
        <v>18</v>
      </c>
      <c r="C5">
        <v>1.53</v>
      </c>
      <c r="D5">
        <v>0.85040000000000004</v>
      </c>
      <c r="E5">
        <v>1.03</v>
      </c>
      <c r="F5">
        <v>0.60414000000000001</v>
      </c>
    </row>
    <row r="6" spans="2:6" x14ac:dyDescent="0.2">
      <c r="B6">
        <v>19</v>
      </c>
      <c r="C6">
        <v>1.66</v>
      </c>
      <c r="D6">
        <v>0.88824999999999998</v>
      </c>
      <c r="E6">
        <v>1.1200000000000001</v>
      </c>
      <c r="F6">
        <v>0.64378000000000002</v>
      </c>
    </row>
    <row r="7" spans="2:6" x14ac:dyDescent="0.2">
      <c r="B7">
        <v>20</v>
      </c>
      <c r="C7">
        <v>1.81</v>
      </c>
      <c r="D7">
        <v>0.88734999999999997</v>
      </c>
      <c r="E7">
        <v>1.2</v>
      </c>
      <c r="F7">
        <v>0.68328</v>
      </c>
    </row>
    <row r="8" spans="2:6" x14ac:dyDescent="0.2">
      <c r="B8">
        <v>21</v>
      </c>
      <c r="C8">
        <v>2</v>
      </c>
      <c r="D8">
        <v>0.93996999999999997</v>
      </c>
      <c r="E8">
        <v>1.32</v>
      </c>
      <c r="F8">
        <v>0.77532000000000001</v>
      </c>
    </row>
    <row r="9" spans="2:6" x14ac:dyDescent="0.2">
      <c r="B9">
        <v>22</v>
      </c>
      <c r="C9">
        <v>2.21</v>
      </c>
      <c r="D9">
        <v>0.99380000000000002</v>
      </c>
      <c r="E9">
        <v>1.45</v>
      </c>
      <c r="F9">
        <v>0.82843</v>
      </c>
    </row>
    <row r="10" spans="2:6" x14ac:dyDescent="0.2">
      <c r="B10">
        <v>23</v>
      </c>
      <c r="C10">
        <v>2.4500000000000002</v>
      </c>
      <c r="D10">
        <v>1.0488299999999999</v>
      </c>
      <c r="E10">
        <v>1.58</v>
      </c>
      <c r="F10">
        <v>0.92479999999999996</v>
      </c>
    </row>
    <row r="11" spans="2:6" x14ac:dyDescent="0.2">
      <c r="B11">
        <v>24</v>
      </c>
      <c r="C11">
        <v>2.71</v>
      </c>
      <c r="D11">
        <v>1.1050199999999999</v>
      </c>
      <c r="E11">
        <v>1.77</v>
      </c>
      <c r="F11">
        <v>1.02363</v>
      </c>
    </row>
    <row r="12" spans="2:6" x14ac:dyDescent="0.2">
      <c r="B12">
        <v>25</v>
      </c>
      <c r="C12">
        <v>2.99</v>
      </c>
      <c r="D12">
        <v>1.16235</v>
      </c>
      <c r="E12">
        <v>2.0099999999999998</v>
      </c>
      <c r="F12">
        <v>1.12486</v>
      </c>
    </row>
    <row r="13" spans="2:6" x14ac:dyDescent="0.2">
      <c r="B13">
        <v>26</v>
      </c>
      <c r="C13">
        <v>3.31</v>
      </c>
      <c r="D13">
        <v>1.22079</v>
      </c>
      <c r="E13">
        <v>2.36</v>
      </c>
      <c r="F13">
        <v>1.22845</v>
      </c>
    </row>
    <row r="14" spans="2:6" x14ac:dyDescent="0.2">
      <c r="B14">
        <v>27</v>
      </c>
      <c r="C14">
        <v>3.56</v>
      </c>
      <c r="D14">
        <v>1.3229500000000001</v>
      </c>
      <c r="E14">
        <v>2.73</v>
      </c>
      <c r="F14">
        <v>1.37883</v>
      </c>
    </row>
    <row r="15" spans="2:6" x14ac:dyDescent="0.2">
      <c r="B15">
        <v>28</v>
      </c>
      <c r="C15">
        <v>3.77</v>
      </c>
      <c r="D15">
        <v>1.38401</v>
      </c>
      <c r="E15">
        <v>3.15</v>
      </c>
      <c r="F15">
        <v>1.4875400000000001</v>
      </c>
    </row>
    <row r="16" spans="2:6" x14ac:dyDescent="0.2">
      <c r="B16">
        <v>29</v>
      </c>
      <c r="C16">
        <v>4.0199999999999996</v>
      </c>
      <c r="D16">
        <v>1.4898100000000001</v>
      </c>
      <c r="E16">
        <v>3.71</v>
      </c>
      <c r="F16">
        <v>1.6440300000000001</v>
      </c>
    </row>
    <row r="17" spans="2:6" x14ac:dyDescent="0.2">
      <c r="B17">
        <v>30</v>
      </c>
      <c r="C17">
        <v>4.26</v>
      </c>
      <c r="D17">
        <v>1.5531900000000001</v>
      </c>
      <c r="E17">
        <v>4.37</v>
      </c>
      <c r="F17">
        <v>1.8036700000000001</v>
      </c>
    </row>
    <row r="18" spans="2:6" x14ac:dyDescent="0.2">
      <c r="B18">
        <v>31</v>
      </c>
      <c r="C18">
        <v>4.46</v>
      </c>
      <c r="D18">
        <v>1.6622300000000001</v>
      </c>
      <c r="E18">
        <v>4.87</v>
      </c>
      <c r="F18">
        <v>2.0131000000000001</v>
      </c>
    </row>
    <row r="19" spans="2:6" x14ac:dyDescent="0.2">
      <c r="B19">
        <v>32</v>
      </c>
      <c r="C19">
        <v>4.62</v>
      </c>
      <c r="D19">
        <v>1.77295</v>
      </c>
      <c r="E19">
        <v>5.34</v>
      </c>
      <c r="F19">
        <v>2.1790099999999999</v>
      </c>
    </row>
    <row r="20" spans="2:6" x14ac:dyDescent="0.2">
      <c r="B20">
        <v>33</v>
      </c>
      <c r="C20">
        <v>4.8099999999999996</v>
      </c>
      <c r="D20">
        <v>1.9311499999999999</v>
      </c>
      <c r="E20">
        <v>5.83</v>
      </c>
      <c r="F20">
        <v>2.3952900000000001</v>
      </c>
    </row>
    <row r="21" spans="2:6" x14ac:dyDescent="0.2">
      <c r="B21">
        <v>34</v>
      </c>
      <c r="C21">
        <v>5.03</v>
      </c>
      <c r="D21">
        <v>2.0451700000000002</v>
      </c>
      <c r="E21">
        <v>6.33</v>
      </c>
      <c r="F21">
        <v>2.6631800000000001</v>
      </c>
    </row>
    <row r="22" spans="2:6" x14ac:dyDescent="0.2">
      <c r="B22">
        <v>35</v>
      </c>
      <c r="C22">
        <v>5.29</v>
      </c>
      <c r="D22">
        <v>2.20716</v>
      </c>
      <c r="E22">
        <v>6.86</v>
      </c>
      <c r="F22">
        <v>2.8858899999999998</v>
      </c>
    </row>
    <row r="23" spans="2:6" x14ac:dyDescent="0.2">
      <c r="B23">
        <v>36</v>
      </c>
      <c r="C23">
        <v>5.61</v>
      </c>
      <c r="D23">
        <v>2.3707699999999998</v>
      </c>
      <c r="E23">
        <v>7.41</v>
      </c>
      <c r="F23">
        <v>3.1602000000000001</v>
      </c>
    </row>
    <row r="24" spans="2:6" x14ac:dyDescent="0.2">
      <c r="B24">
        <v>37</v>
      </c>
      <c r="C24">
        <v>6</v>
      </c>
      <c r="D24">
        <v>2.53559</v>
      </c>
      <c r="E24">
        <v>7.98</v>
      </c>
      <c r="F24">
        <v>3.4867900000000001</v>
      </c>
    </row>
    <row r="25" spans="2:6" x14ac:dyDescent="0.2">
      <c r="B25">
        <v>38</v>
      </c>
      <c r="C25">
        <v>6.46</v>
      </c>
      <c r="D25">
        <v>2.70112</v>
      </c>
      <c r="E25">
        <v>8.57</v>
      </c>
      <c r="F25">
        <v>3.8158699999999999</v>
      </c>
    </row>
    <row r="26" spans="2:6" x14ac:dyDescent="0.2">
      <c r="B26">
        <v>39</v>
      </c>
      <c r="C26">
        <v>7.14</v>
      </c>
      <c r="D26">
        <v>2.9154100000000001</v>
      </c>
      <c r="E26">
        <v>9.3699999999999992</v>
      </c>
      <c r="F26">
        <v>4.1464100000000004</v>
      </c>
    </row>
    <row r="27" spans="2:6" x14ac:dyDescent="0.2">
      <c r="B27">
        <v>40</v>
      </c>
      <c r="C27">
        <v>7.58</v>
      </c>
      <c r="D27">
        <v>3.2276500000000001</v>
      </c>
      <c r="E27">
        <v>10.130000000000001</v>
      </c>
      <c r="F27">
        <v>4.5280800000000001</v>
      </c>
    </row>
    <row r="28" spans="2:6" x14ac:dyDescent="0.2">
      <c r="B28">
        <v>41</v>
      </c>
      <c r="C28">
        <v>8.4600000000000009</v>
      </c>
      <c r="D28">
        <v>3.6385700000000001</v>
      </c>
      <c r="E28">
        <v>11.03</v>
      </c>
      <c r="F28">
        <v>4.9603400000000004</v>
      </c>
    </row>
    <row r="29" spans="2:6" x14ac:dyDescent="0.2">
      <c r="B29">
        <v>42</v>
      </c>
      <c r="C29">
        <v>9.2899999999999991</v>
      </c>
      <c r="D29">
        <v>4.0987400000000003</v>
      </c>
      <c r="E29">
        <v>11.78</v>
      </c>
      <c r="F29">
        <v>5.4420799999999998</v>
      </c>
    </row>
    <row r="30" spans="2:6" x14ac:dyDescent="0.2">
      <c r="B30">
        <v>43</v>
      </c>
      <c r="C30">
        <v>10.23</v>
      </c>
      <c r="D30">
        <v>4.5572400000000002</v>
      </c>
      <c r="E30">
        <v>12.55</v>
      </c>
      <c r="F30">
        <v>5.9200900000000001</v>
      </c>
    </row>
    <row r="31" spans="2:6" x14ac:dyDescent="0.2">
      <c r="B31">
        <v>44</v>
      </c>
      <c r="C31">
        <v>11.26</v>
      </c>
      <c r="D31">
        <v>5.1109600000000004</v>
      </c>
      <c r="E31">
        <v>13.35</v>
      </c>
      <c r="F31">
        <v>6.4433100000000003</v>
      </c>
    </row>
    <row r="32" spans="2:6" x14ac:dyDescent="0.2">
      <c r="B32">
        <v>45</v>
      </c>
      <c r="C32">
        <v>12.38</v>
      </c>
      <c r="D32">
        <v>5.7077200000000001</v>
      </c>
      <c r="E32">
        <v>14.18</v>
      </c>
      <c r="F32">
        <v>6.9571800000000001</v>
      </c>
    </row>
    <row r="33" spans="2:6" x14ac:dyDescent="0.2">
      <c r="B33">
        <v>46</v>
      </c>
      <c r="C33">
        <v>13.6</v>
      </c>
      <c r="D33">
        <v>6.0959899999999996</v>
      </c>
      <c r="E33">
        <v>15.04</v>
      </c>
      <c r="F33">
        <v>7.5609500000000001</v>
      </c>
    </row>
    <row r="34" spans="2:6" x14ac:dyDescent="0.2">
      <c r="B34">
        <v>47</v>
      </c>
      <c r="C34">
        <v>14.88</v>
      </c>
      <c r="D34">
        <v>6.5205000000000002</v>
      </c>
      <c r="E34">
        <v>15.91</v>
      </c>
      <c r="F34">
        <v>8.19815</v>
      </c>
    </row>
    <row r="35" spans="2:6" x14ac:dyDescent="0.2">
      <c r="B35">
        <v>48</v>
      </c>
      <c r="C35">
        <v>16.23</v>
      </c>
      <c r="D35">
        <v>6.9768800000000004</v>
      </c>
      <c r="E35">
        <v>16.8</v>
      </c>
      <c r="F35">
        <v>8.8626400000000007</v>
      </c>
    </row>
    <row r="36" spans="2:6" x14ac:dyDescent="0.2">
      <c r="B36">
        <v>49</v>
      </c>
      <c r="C36">
        <v>17.940000000000001</v>
      </c>
      <c r="D36">
        <v>7.5572400000000002</v>
      </c>
      <c r="E36">
        <v>18.010000000000002</v>
      </c>
      <c r="F36">
        <v>9.5470100000000002</v>
      </c>
    </row>
    <row r="37" spans="2:6" x14ac:dyDescent="0.2">
      <c r="B37">
        <v>50</v>
      </c>
      <c r="C37">
        <v>19.14</v>
      </c>
      <c r="D37">
        <v>8.1553699999999996</v>
      </c>
      <c r="E37">
        <v>19.260000000000002</v>
      </c>
      <c r="F37">
        <v>10.242330000000001</v>
      </c>
    </row>
    <row r="38" spans="2:6" x14ac:dyDescent="0.2">
      <c r="B38">
        <v>51</v>
      </c>
      <c r="C38">
        <v>20.76</v>
      </c>
      <c r="D38">
        <v>8.8289799999999996</v>
      </c>
      <c r="E38">
        <v>20.34</v>
      </c>
      <c r="F38">
        <v>10.987259999999999</v>
      </c>
    </row>
    <row r="39" spans="2:6" x14ac:dyDescent="0.2">
      <c r="B39">
        <v>52</v>
      </c>
      <c r="C39">
        <v>22.18</v>
      </c>
      <c r="D39">
        <v>9.4611599999999996</v>
      </c>
      <c r="E39">
        <v>21.22</v>
      </c>
      <c r="F39">
        <v>11.76674</v>
      </c>
    </row>
    <row r="40" spans="2:6" x14ac:dyDescent="0.2">
      <c r="B40">
        <v>53</v>
      </c>
      <c r="C40">
        <v>23.54</v>
      </c>
      <c r="D40">
        <v>10.141859999999999</v>
      </c>
      <c r="E40">
        <v>22.04</v>
      </c>
      <c r="F40">
        <v>12.51519</v>
      </c>
    </row>
    <row r="41" spans="2:6" x14ac:dyDescent="0.2">
      <c r="B41">
        <v>54</v>
      </c>
      <c r="C41">
        <v>24.79</v>
      </c>
      <c r="D41">
        <v>10.833299999999999</v>
      </c>
      <c r="E41">
        <v>22.8</v>
      </c>
      <c r="F41">
        <v>13.2607</v>
      </c>
    </row>
    <row r="42" spans="2:6" x14ac:dyDescent="0.2">
      <c r="B42">
        <v>55</v>
      </c>
      <c r="C42">
        <v>25.9</v>
      </c>
      <c r="D42">
        <v>11.38303</v>
      </c>
      <c r="E42">
        <v>23.45</v>
      </c>
      <c r="F42">
        <v>13.97822</v>
      </c>
    </row>
    <row r="43" spans="2:6" x14ac:dyDescent="0.2">
      <c r="B43">
        <v>56</v>
      </c>
      <c r="C43">
        <v>26.81</v>
      </c>
      <c r="D43">
        <v>11.77834</v>
      </c>
      <c r="E43">
        <v>23.97</v>
      </c>
      <c r="F43">
        <v>14.63823</v>
      </c>
    </row>
    <row r="44" spans="2:6" x14ac:dyDescent="0.2">
      <c r="B44">
        <v>57</v>
      </c>
      <c r="C44">
        <v>27.47</v>
      </c>
      <c r="D44">
        <v>12.12645</v>
      </c>
      <c r="E44">
        <v>24.33</v>
      </c>
      <c r="F44">
        <v>15.2478</v>
      </c>
    </row>
    <row r="45" spans="2:6" x14ac:dyDescent="0.2">
      <c r="B45">
        <v>58</v>
      </c>
      <c r="C45">
        <v>27.81</v>
      </c>
      <c r="D45">
        <v>12.395960000000001</v>
      </c>
      <c r="E45">
        <v>24.47</v>
      </c>
      <c r="F45">
        <v>15.76083</v>
      </c>
    </row>
    <row r="46" spans="2:6" x14ac:dyDescent="0.2">
      <c r="B46">
        <v>59</v>
      </c>
      <c r="C46">
        <v>27.79</v>
      </c>
      <c r="D46">
        <v>12.57917</v>
      </c>
      <c r="E46">
        <v>24.35</v>
      </c>
      <c r="F46">
        <v>16.0867</v>
      </c>
    </row>
    <row r="47" spans="2:6" x14ac:dyDescent="0.2">
      <c r="B47">
        <v>60</v>
      </c>
      <c r="C47">
        <v>27.32</v>
      </c>
      <c r="D47">
        <v>12.3949</v>
      </c>
      <c r="E47">
        <v>22.59</v>
      </c>
      <c r="F47">
        <v>16.205380000000002</v>
      </c>
    </row>
    <row r="48" spans="2:6" x14ac:dyDescent="0.2">
      <c r="B48">
        <v>61</v>
      </c>
      <c r="C48">
        <v>26.35</v>
      </c>
      <c r="D48">
        <v>12.319739999999999</v>
      </c>
      <c r="E48">
        <v>20.61</v>
      </c>
      <c r="F48">
        <v>16.076989999999999</v>
      </c>
    </row>
    <row r="49" spans="2:6" x14ac:dyDescent="0.2">
      <c r="B49">
        <v>62</v>
      </c>
      <c r="C49">
        <v>24.79</v>
      </c>
      <c r="D49">
        <v>11.924670000000001</v>
      </c>
      <c r="E49">
        <v>18.41</v>
      </c>
      <c r="F49">
        <v>15.610290000000001</v>
      </c>
    </row>
    <row r="50" spans="2:6" x14ac:dyDescent="0.2">
      <c r="B50">
        <v>63</v>
      </c>
      <c r="C50">
        <v>22.57</v>
      </c>
      <c r="D50">
        <v>11.924670000000001</v>
      </c>
      <c r="E50">
        <v>15.96</v>
      </c>
      <c r="F50">
        <v>14.67609</v>
      </c>
    </row>
    <row r="51" spans="2:6" x14ac:dyDescent="0.2">
      <c r="B51">
        <v>64</v>
      </c>
      <c r="C51">
        <v>19.55</v>
      </c>
      <c r="D51">
        <v>11.002000000000001</v>
      </c>
      <c r="E51">
        <v>13.19</v>
      </c>
      <c r="F51">
        <v>13.304408</v>
      </c>
    </row>
    <row r="52" spans="2:6" x14ac:dyDescent="0.2">
      <c r="B52">
        <v>65</v>
      </c>
      <c r="C52">
        <v>14.18</v>
      </c>
      <c r="D52">
        <v>9.2833000000000006</v>
      </c>
      <c r="E52">
        <v>5.91</v>
      </c>
      <c r="F52">
        <v>10.97885</v>
      </c>
    </row>
    <row r="53" spans="2:6" x14ac:dyDescent="0.2">
      <c r="B53">
        <v>66</v>
      </c>
      <c r="C53">
        <v>8.65</v>
      </c>
      <c r="D53">
        <v>6.0754799999999998</v>
      </c>
      <c r="E53">
        <v>5.74</v>
      </c>
      <c r="F53">
        <v>7.0076499999999999</v>
      </c>
    </row>
    <row r="54" spans="2:6" x14ac:dyDescent="0.2">
      <c r="B54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66"/>
  <sheetViews>
    <sheetView rightToLeft="1" tabSelected="1" workbookViewId="0">
      <selection activeCell="B11" sqref="B11"/>
    </sheetView>
  </sheetViews>
  <sheetFormatPr defaultRowHeight="14.25" x14ac:dyDescent="0.2"/>
  <cols>
    <col min="5" max="5" width="23" bestFit="1" customWidth="1"/>
    <col min="6" max="6" width="11" bestFit="1" customWidth="1"/>
    <col min="7" max="7" width="10.5" bestFit="1" customWidth="1"/>
    <col min="8" max="8" width="9.375" customWidth="1"/>
    <col min="15" max="17" width="0" hidden="1" customWidth="1"/>
  </cols>
  <sheetData>
    <row r="1" spans="3:16" x14ac:dyDescent="0.2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3:16" x14ac:dyDescent="0.2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3:16" x14ac:dyDescent="0.2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3:16" x14ac:dyDescent="0.2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3:16" x14ac:dyDescent="0.2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3:16" x14ac:dyDescent="0.2">
      <c r="C6" s="11"/>
      <c r="D6" s="11"/>
      <c r="G6" s="11"/>
      <c r="H6" s="11"/>
      <c r="I6" s="11"/>
    </row>
    <row r="7" spans="3:16" x14ac:dyDescent="0.2">
      <c r="C7" s="11"/>
      <c r="D7" s="11"/>
      <c r="E7" s="2" t="s">
        <v>7</v>
      </c>
      <c r="F7" s="5" t="s">
        <v>15</v>
      </c>
      <c r="G7" s="11"/>
      <c r="H7" s="11"/>
      <c r="I7" s="11"/>
      <c r="J7" s="11"/>
      <c r="K7" s="11"/>
      <c r="L7" s="11"/>
      <c r="M7" s="11"/>
      <c r="N7" s="11"/>
    </row>
    <row r="8" spans="3:16" x14ac:dyDescent="0.2">
      <c r="C8" s="11"/>
      <c r="D8" s="11"/>
      <c r="E8" s="2" t="s">
        <v>0</v>
      </c>
      <c r="F8" s="5">
        <v>27</v>
      </c>
      <c r="G8" s="11"/>
      <c r="H8" s="11"/>
      <c r="I8" s="11"/>
      <c r="J8" s="11"/>
      <c r="K8" s="11"/>
      <c r="L8" s="11"/>
      <c r="M8" s="11"/>
      <c r="N8" s="11"/>
      <c r="P8" t="s">
        <v>15</v>
      </c>
    </row>
    <row r="9" spans="3:16" x14ac:dyDescent="0.2">
      <c r="C9" s="11"/>
      <c r="D9" s="11"/>
      <c r="E9" s="2" t="s">
        <v>8</v>
      </c>
      <c r="F9" s="8">
        <v>10000</v>
      </c>
      <c r="G9" s="11"/>
      <c r="H9" s="11"/>
      <c r="I9" s="11"/>
      <c r="J9" s="11"/>
      <c r="K9" s="11"/>
      <c r="L9" s="11"/>
      <c r="M9" s="11"/>
      <c r="N9" s="11"/>
      <c r="P9" t="s">
        <v>16</v>
      </c>
    </row>
    <row r="10" spans="3:16" x14ac:dyDescent="0.2">
      <c r="C10" s="11"/>
      <c r="D10" s="11"/>
      <c r="E10" s="2" t="s">
        <v>9</v>
      </c>
      <c r="F10" s="9">
        <v>0.185</v>
      </c>
      <c r="G10" s="11"/>
      <c r="H10" s="11"/>
      <c r="I10" s="11"/>
      <c r="J10" s="11"/>
      <c r="K10" s="11"/>
      <c r="L10" s="11"/>
      <c r="M10" s="11"/>
      <c r="N10" s="11"/>
    </row>
    <row r="11" spans="3:16" x14ac:dyDescent="0.2">
      <c r="C11" s="11"/>
      <c r="D11" s="11"/>
      <c r="E11" s="2" t="s">
        <v>14</v>
      </c>
      <c r="F11" s="8">
        <v>50000</v>
      </c>
      <c r="G11" s="11"/>
      <c r="H11" s="11"/>
      <c r="I11" s="11"/>
      <c r="J11" s="11"/>
      <c r="K11" s="11"/>
      <c r="L11" s="11"/>
      <c r="M11" s="11"/>
      <c r="N11" s="11"/>
    </row>
    <row r="12" spans="3:16" x14ac:dyDescent="0.2">
      <c r="C12" s="11"/>
      <c r="D12" s="11"/>
      <c r="E12" s="2" t="s">
        <v>18</v>
      </c>
      <c r="F12" s="10">
        <v>0.75</v>
      </c>
      <c r="G12" s="11"/>
      <c r="H12" s="11"/>
      <c r="I12" s="11"/>
      <c r="J12" s="11"/>
      <c r="K12" s="11"/>
      <c r="L12" s="11"/>
      <c r="M12" s="11"/>
      <c r="N12" s="11"/>
    </row>
    <row r="13" spans="3:16" x14ac:dyDescent="0.2">
      <c r="C13" s="11"/>
      <c r="D13" s="11"/>
      <c r="E13" s="2" t="s">
        <v>19</v>
      </c>
      <c r="F13" s="10">
        <v>1</v>
      </c>
      <c r="G13" s="11"/>
      <c r="H13" s="11"/>
      <c r="I13" s="11"/>
      <c r="J13" s="11"/>
      <c r="K13" s="11"/>
      <c r="L13" s="11"/>
      <c r="M13" s="11"/>
      <c r="N13" s="11"/>
    </row>
    <row r="14" spans="3:16" x14ac:dyDescent="0.2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3:16" x14ac:dyDescent="0.2">
      <c r="C15" s="11"/>
      <c r="D15" s="11"/>
      <c r="E15" s="2"/>
      <c r="F15" s="2" t="s">
        <v>12</v>
      </c>
      <c r="G15" s="2" t="s">
        <v>17</v>
      </c>
      <c r="H15" s="2" t="s">
        <v>13</v>
      </c>
      <c r="I15" s="11"/>
      <c r="J15" s="11"/>
      <c r="K15" s="11"/>
      <c r="L15" s="11"/>
      <c r="M15" s="11"/>
      <c r="N15" s="11"/>
    </row>
    <row r="16" spans="3:16" x14ac:dyDescent="0.2">
      <c r="C16" s="11"/>
      <c r="D16" s="11"/>
      <c r="E16" s="2" t="s">
        <v>10</v>
      </c>
      <c r="F16" s="7">
        <f>IF(F7="גבר",((VLOOKUP($F$8,'תעריף 2018'!$C$3:$G$14,2)*($F$9*$F$13))-$F$11)*(VLOOKUP($F$8,'תעריף 2018'!$C$3:$G$14,4))/100000,((VLOOKUP($F$8,'תעריף 2018'!$C$3:$G$14,3)*($F$9*$F$13))-$F$11)*(VLOOKUP($F$8,'תעריף 2018'!C3:$G$14,5))/100000)</f>
        <v>26.290197000000003</v>
      </c>
      <c r="G16" s="7">
        <f>IF(F7="גבר",((VLOOKUP($F$8,'תעריף 2018'!$C$3:$K$14,6)*($F$9*$F$13))-$F$11)*(VLOOKUP($F$8,'תעריף 2018'!$C$3:$K$14,8))/100000,((VLOOKUP($F$8,'תעריף 2018'!$C$3:$K$14,7)*($F$9*$F$13))-$F$11)*(VLOOKUP($F$8,'תעריף 2018'!C3:$K$14,9))/100000)</f>
        <v>44.571217079999997</v>
      </c>
      <c r="H16" s="7">
        <f>F16-G16</f>
        <v>-18.281020079999994</v>
      </c>
      <c r="I16" s="11"/>
      <c r="J16" s="11"/>
      <c r="K16" s="11"/>
      <c r="L16" s="11"/>
      <c r="M16" s="11"/>
      <c r="N16" s="11"/>
    </row>
    <row r="17" spans="3:14" x14ac:dyDescent="0.2">
      <c r="C17" s="11"/>
      <c r="D17" s="11"/>
      <c r="E17" s="2" t="s">
        <v>11</v>
      </c>
      <c r="F17" s="7">
        <f>IF(F7="גבר",VLOOKUP(מחשבון!F8,'תעריף נכות'!$B$5:$F$54,2),VLOOKUP(מחשבון!F8,'תעריף נכות'!$B$5:$F$54,4))*($F$9*$F$12+$F$9*$F$10*0.94)/1000</f>
        <v>32.890840000000004</v>
      </c>
      <c r="G17" s="7">
        <f>IF(F7="גבר",VLOOKUP(מחשבון!F8,'תעריף נכות'!$B$5:$F$54,3),VLOOKUP(מחשבון!F8,'תעריף נכות'!$B$5:$F$54,5))*($F$9*$F$12+$F$9*$F$10*0.94)/1000</f>
        <v>12.222735050000001</v>
      </c>
      <c r="H17" s="7">
        <f>F17-G17</f>
        <v>20.668104950000004</v>
      </c>
      <c r="I17" s="11"/>
      <c r="J17" s="11"/>
      <c r="K17" s="11"/>
      <c r="L17" s="11"/>
      <c r="M17" s="11"/>
      <c r="N17" s="11"/>
    </row>
    <row r="18" spans="3:14" x14ac:dyDescent="0.2">
      <c r="C18" s="11"/>
      <c r="D18" s="11"/>
      <c r="E18" s="2" t="s">
        <v>22</v>
      </c>
      <c r="F18" s="7">
        <f>SUM(F16:F17)</f>
        <v>59.181037000000003</v>
      </c>
      <c r="G18" s="7">
        <f t="shared" ref="G18:H18" si="0">SUM(G16:G17)</f>
        <v>56.793952129999994</v>
      </c>
      <c r="H18" s="7">
        <f t="shared" si="0"/>
        <v>2.3870848700000096</v>
      </c>
      <c r="I18" s="11"/>
      <c r="J18" s="11"/>
      <c r="K18" s="11"/>
      <c r="L18" s="11"/>
      <c r="M18" s="11"/>
      <c r="N18" s="11"/>
    </row>
    <row r="19" spans="3:14" x14ac:dyDescent="0.2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3:14" x14ac:dyDescent="0.2">
      <c r="C20" s="11"/>
      <c r="D20" s="11"/>
      <c r="E20" s="11"/>
      <c r="F20" s="11"/>
      <c r="G20" s="11"/>
      <c r="H20" s="11"/>
      <c r="I20" s="11"/>
    </row>
    <row r="21" spans="3:14" x14ac:dyDescent="0.2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3:14" x14ac:dyDescent="0.2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3:14" x14ac:dyDescent="0.2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3:14" x14ac:dyDescent="0.2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3:14" x14ac:dyDescent="0.2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3:14" x14ac:dyDescent="0.2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3:14" x14ac:dyDescent="0.2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3:14" x14ac:dyDescent="0.2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3:14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3:14" x14ac:dyDescent="0.2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3:14" x14ac:dyDescent="0.2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3:14" x14ac:dyDescent="0.2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x14ac:dyDescent="0.2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x14ac:dyDescent="0.2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x14ac:dyDescent="0.2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x14ac:dyDescent="0.2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x14ac:dyDescent="0.2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x14ac:dyDescent="0.2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x14ac:dyDescent="0.2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x14ac:dyDescent="0.2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x14ac:dyDescent="0.2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x14ac:dyDescent="0.2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x14ac:dyDescent="0.2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x14ac:dyDescent="0.2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x14ac:dyDescent="0.2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3:14" x14ac:dyDescent="0.2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3:14" x14ac:dyDescent="0.2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3:14" x14ac:dyDescent="0.2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x14ac:dyDescent="0.2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x14ac:dyDescent="0.2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x14ac:dyDescent="0.2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x14ac:dyDescent="0.2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x14ac:dyDescent="0.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x14ac:dyDescent="0.2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x14ac:dyDescent="0.2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x14ac:dyDescent="0.2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x14ac:dyDescent="0.2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3:14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3:14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x14ac:dyDescent="0.2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x14ac:dyDescent="0.2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3:14" x14ac:dyDescent="0.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</sheetData>
  <conditionalFormatting sqref="H16:H18">
    <cfRule type="cellIs" dxfId="0" priority="1" operator="lessThan">
      <formula>-13.59</formula>
    </cfRule>
  </conditionalFormatting>
  <dataValidations count="1">
    <dataValidation type="list" allowBlank="1" showInputMessage="1" showErrorMessage="1" sqref="F7">
      <formula1>$P$8:$P$9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תעריף 2018</vt:lpstr>
      <vt:lpstr>תעריף נכות</vt:lpstr>
      <vt:lpstr>מחשבון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2018-03-16T07:17:02Z</dcterms:created>
  <dcterms:modified xsi:type="dcterms:W3CDTF">2018-03-16T14:44:40Z</dcterms:modified>
</cp:coreProperties>
</file>